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305" windowHeight="12495" activeTab="0"/>
  </bookViews>
  <sheets>
    <sheet name="Budget Summary" sheetId="1" r:id="rId1"/>
    <sheet name="Revenue History" sheetId="2" r:id="rId2"/>
    <sheet name="Revenue Chart" sheetId="3" r:id="rId3"/>
    <sheet name="Functional Exp" sheetId="4" r:id="rId4"/>
    <sheet name="Departmental Exp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<sst xmlns="http://schemas.openxmlformats.org/spreadsheetml/2006/main" count="90" uniqueCount="76">
  <si>
    <t>Combined Statement of Budgeted Revenues,</t>
  </si>
  <si>
    <t>Expenditures, and Changes in Fund Balance</t>
  </si>
  <si>
    <t>City of Mountain Brook, Alabama</t>
  </si>
  <si>
    <t>Totals</t>
  </si>
  <si>
    <t>General</t>
  </si>
  <si>
    <t>Special</t>
  </si>
  <si>
    <t>Capital</t>
  </si>
  <si>
    <t>(Memorandum</t>
  </si>
  <si>
    <t>Fund</t>
  </si>
  <si>
    <t>Revenue</t>
  </si>
  <si>
    <t>Debt Service</t>
  </si>
  <si>
    <t>Projects</t>
  </si>
  <si>
    <t>Only)</t>
  </si>
  <si>
    <t>Taxes</t>
  </si>
  <si>
    <t>Licenses and permits</t>
  </si>
  <si>
    <t>Intergovernmental</t>
  </si>
  <si>
    <t>Charges for services</t>
  </si>
  <si>
    <t>Fines and forfeitures</t>
  </si>
  <si>
    <t>Grants</t>
  </si>
  <si>
    <t>Other revenue</t>
  </si>
  <si>
    <t>Expenditures</t>
  </si>
  <si>
    <t>General government</t>
  </si>
  <si>
    <t>Public safety</t>
  </si>
  <si>
    <t>Street and sanitation</t>
  </si>
  <si>
    <t>Recreational</t>
  </si>
  <si>
    <t>Debt service</t>
  </si>
  <si>
    <t>Excess of Revenue Over (Under) Expenditures</t>
  </si>
  <si>
    <t>Other Financing Sources (Uses)</t>
  </si>
  <si>
    <t>Donations</t>
  </si>
  <si>
    <t>Other Financing Sources (Uses), Net</t>
  </si>
  <si>
    <t>Excess of Revenue and Other</t>
  </si>
  <si>
    <t>Financing Sources Over (Under)</t>
  </si>
  <si>
    <t>Expenditures and Other Financing Uses</t>
  </si>
  <si>
    <t>Fund Balance at End of Year (projected)</t>
  </si>
  <si>
    <t>Total Expenditures</t>
  </si>
  <si>
    <t>Total Revenue</t>
  </si>
  <si>
    <t>Proceeds from the issuance of debt</t>
  </si>
  <si>
    <t>The Capital Projects Fund deficit is the result of projects (expenditures) being paid from accumulated reserves.</t>
  </si>
  <si>
    <t>Library</t>
  </si>
  <si>
    <t>Proceeds from the sale of surplus property</t>
  </si>
  <si>
    <t>Other Governmental Funds</t>
  </si>
  <si>
    <t>Opertaing transfers in-component unit</t>
  </si>
  <si>
    <t>NOTES:</t>
  </si>
  <si>
    <t>Operating transfers in</t>
  </si>
  <si>
    <t>Operating transfers (out)</t>
  </si>
  <si>
    <t>(2)</t>
  </si>
  <si>
    <t>Budget</t>
  </si>
  <si>
    <t xml:space="preserve">     Real property</t>
  </si>
  <si>
    <t xml:space="preserve">     Sales and use</t>
  </si>
  <si>
    <t xml:space="preserve">     Occupational</t>
  </si>
  <si>
    <t xml:space="preserve">     Utility</t>
  </si>
  <si>
    <t xml:space="preserve">     Personal property</t>
  </si>
  <si>
    <t xml:space="preserve">     Road and bridge</t>
  </si>
  <si>
    <t xml:space="preserve">     Other</t>
  </si>
  <si>
    <t>Total taxes</t>
  </si>
  <si>
    <t xml:space="preserve">     Business</t>
  </si>
  <si>
    <t xml:space="preserve">     Construction permits</t>
  </si>
  <si>
    <t xml:space="preserve">     Cable TV franchise fees</t>
  </si>
  <si>
    <t xml:space="preserve">     Waterworks Board</t>
  </si>
  <si>
    <t>Total licenses and permits</t>
  </si>
  <si>
    <t xml:space="preserve">     Garbage fees</t>
  </si>
  <si>
    <t>Total charges for services</t>
  </si>
  <si>
    <t>Fines and forfeitures - court</t>
  </si>
  <si>
    <t>Other operating revenue</t>
  </si>
  <si>
    <t xml:space="preserve">     Investment earnings</t>
  </si>
  <si>
    <t>Total other operating</t>
  </si>
  <si>
    <t xml:space="preserve">   revenue</t>
  </si>
  <si>
    <t>Schedule of Historical General Fund Revenues by Source</t>
  </si>
  <si>
    <t>Year Ended September 30,</t>
  </si>
  <si>
    <t>Projected</t>
  </si>
  <si>
    <t>Total Revenues</t>
  </si>
  <si>
    <t>Audited</t>
  </si>
  <si>
    <t>For the Year Ended September 30, 2020</t>
  </si>
  <si>
    <t>Fund balance at beginning of year</t>
  </si>
  <si>
    <t>Source:  Ordinance No. 2052 adopted on September 9, 2019.</t>
  </si>
  <si>
    <t>The City’s actuarial accrued pension liability as of September 30, 2018 (the last accounting available from the Retirement Systems of Alabama) totaled $29 million excluding unamortized investment gains of $1.9 million.  The City’s budgeted for 2020 is $3 million (approximately 17.73% of covered payroll) that is approximately $650,000 greater than the actuarially requirement employer contribution.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</si>
</sst>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&quot;$&quot;* \(#,##0\);_(* &quot;-&quot;??_);_(@_)"/>
    <numFmt numFmtId="166" formatCode="_(* #,##0_);_(* \(#,##0\);_(* &quot;-&quot;??_);_(@_)"/>
    <numFmt numFmtId="167" formatCode="_(* #,##0_);_(&quot;$&quot;* \(#,##0\);_(* &quot;0&quot;_);_(@_)"/>
    <numFmt numFmtId="168" formatCode="[$-409]dddd\,\ mmmm\ d\,\ yyyy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0&quot;_);_(@_)"/>
    <numFmt numFmtId="172" formatCode="_(* #,##0_);_(* \(#,##0\);_(* &quot;0&quot;_);_(@_)"/>
  </numFmts>
  <fonts count="58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vertical="top"/>
    </xf>
    <xf numFmtId="0" fontId="3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right"/>
    </xf>
    <xf numFmtId="5" fontId="11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 quotePrefix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5" fontId="11" fillId="0" borderId="0" xfId="0" applyNumberFormat="1" applyFont="1" applyBorder="1" applyAlignment="1" quotePrefix="1">
      <alignment horizontal="left"/>
    </xf>
    <xf numFmtId="5" fontId="11" fillId="0" borderId="0" xfId="0" applyNumberFormat="1" applyFont="1" applyBorder="1" applyAlignment="1" quotePrefix="1">
      <alignment horizontal="right"/>
    </xf>
    <xf numFmtId="5" fontId="11" fillId="0" borderId="0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left"/>
    </xf>
    <xf numFmtId="1" fontId="11" fillId="0" borderId="12" xfId="0" applyNumberFormat="1" applyFont="1" applyBorder="1" applyAlignment="1" quotePrefix="1">
      <alignment horizontal="right"/>
    </xf>
    <xf numFmtId="0" fontId="11" fillId="0" borderId="0" xfId="55" applyFont="1" applyFill="1">
      <alignment/>
      <protection/>
    </xf>
    <xf numFmtId="0" fontId="12" fillId="0" borderId="0" xfId="55" applyFont="1" applyFill="1">
      <alignment/>
      <protection/>
    </xf>
    <xf numFmtId="164" fontId="12" fillId="0" borderId="0" xfId="42" applyNumberFormat="1" applyFont="1" applyFill="1" applyBorder="1" applyAlignment="1">
      <alignment/>
    </xf>
    <xf numFmtId="164" fontId="12" fillId="0" borderId="0" xfId="55" applyNumberFormat="1" applyFont="1" applyFill="1" applyBorder="1">
      <alignment/>
      <protection/>
    </xf>
    <xf numFmtId="164" fontId="12" fillId="0" borderId="0" xfId="0" applyNumberFormat="1" applyFont="1" applyAlignment="1">
      <alignment/>
    </xf>
    <xf numFmtId="167" fontId="12" fillId="0" borderId="0" xfId="43" applyNumberFormat="1" applyFont="1" applyFill="1" applyBorder="1" applyAlignment="1">
      <alignment/>
    </xf>
    <xf numFmtId="165" fontId="12" fillId="0" borderId="0" xfId="43" applyNumberFormat="1" applyFont="1" applyFill="1" applyBorder="1" applyAlignment="1">
      <alignment/>
    </xf>
    <xf numFmtId="165" fontId="12" fillId="0" borderId="0" xfId="43" applyNumberFormat="1" applyFont="1" applyAlignment="1">
      <alignment/>
    </xf>
    <xf numFmtId="167" fontId="13" fillId="0" borderId="0" xfId="43" applyNumberFormat="1" applyFont="1" applyFill="1" applyBorder="1" applyAlignment="1">
      <alignment/>
    </xf>
    <xf numFmtId="0" fontId="11" fillId="0" borderId="0" xfId="55" applyFont="1" applyFill="1" applyAlignment="1">
      <alignment horizontal="right"/>
      <protection/>
    </xf>
    <xf numFmtId="167" fontId="12" fillId="0" borderId="11" xfId="43" applyNumberFormat="1" applyFont="1" applyFill="1" applyBorder="1" applyAlignment="1">
      <alignment/>
    </xf>
    <xf numFmtId="164" fontId="14" fillId="0" borderId="0" xfId="55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vertical="top"/>
    </xf>
    <xf numFmtId="1" fontId="11" fillId="0" borderId="12" xfId="0" applyNumberFormat="1" applyFont="1" applyBorder="1" applyAlignment="1" quotePrefix="1">
      <alignment horizontal="center"/>
    </xf>
    <xf numFmtId="0" fontId="57" fillId="0" borderId="0" xfId="55" applyFont="1" applyFill="1" applyAlignment="1">
      <alignment horizontal="right"/>
      <protection/>
    </xf>
    <xf numFmtId="0" fontId="57" fillId="0" borderId="0" xfId="0" applyNumberFormat="1" applyFont="1" applyAlignment="1">
      <alignment horizontal="right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07201-2002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192"/>
          <c:w val="0.56675"/>
          <c:h val="0.74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Real estate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Sales &amp; use 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(auto)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Business licenses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Construction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&amp; franchise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All other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'[2]RevHistory'!$Q$50:$Q$57</c:f>
              <c:numCache>
                <c:ptCount val="8"/>
                <c:pt idx="0">
                  <c:v>16629000</c:v>
                </c:pt>
                <c:pt idx="1">
                  <c:v>10781000</c:v>
                </c:pt>
                <c:pt idx="2">
                  <c:v>1294000</c:v>
                </c:pt>
                <c:pt idx="3">
                  <c:v>2967000</c:v>
                </c:pt>
                <c:pt idx="4">
                  <c:v>1280000</c:v>
                </c:pt>
                <c:pt idx="5">
                  <c:v>2000000</c:v>
                </c:pt>
                <c:pt idx="6">
                  <c:v>454000</c:v>
                </c:pt>
                <c:pt idx="7">
                  <c:v>5114570</c:v>
                </c:pt>
              </c:numCache>
            </c:numRef>
          </c:val>
        </c:ser>
        <c:ser>
          <c:idx val="1"/>
          <c:order val="1"/>
          <c:tx>
            <c:strRef>
              <c:f>'[2]RevHistory'!$A$50:$A$57</c:f>
              <c:strCache>
                <c:ptCount val="1"/>
                <c:pt idx="0">
                  <c:v>Real property Sales and use Personal property Business Construction permits Utility and franchise Fines All Other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'[2]RevHistory'!$Q$50:$Q$57</c:f>
              <c:numCache>
                <c:ptCount val="8"/>
                <c:pt idx="0">
                  <c:v>16629000</c:v>
                </c:pt>
                <c:pt idx="1">
                  <c:v>10781000</c:v>
                </c:pt>
                <c:pt idx="2">
                  <c:v>1294000</c:v>
                </c:pt>
                <c:pt idx="3">
                  <c:v>2967000</c:v>
                </c:pt>
                <c:pt idx="4">
                  <c:v>1280000</c:v>
                </c:pt>
                <c:pt idx="5">
                  <c:v>2000000</c:v>
                </c:pt>
                <c:pt idx="6">
                  <c:v>454000</c:v>
                </c:pt>
                <c:pt idx="7">
                  <c:v>5114570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2020 General Fund Expense Budget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75"/>
          <c:y val="0.18125"/>
          <c:w val="0.575"/>
          <c:h val="0.6815"/>
        </c:manualLayout>
      </c:layout>
      <c:pieChart>
        <c:varyColors val="1"/>
        <c:ser>
          <c:idx val="0"/>
          <c:order val="0"/>
          <c:tx>
            <c:strRef>
              <c:f>'[2]Exp by Type Chart'!$B$7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'[2]Exp by Type Chart'!$A$8:$A$14</c:f>
              <c:strCache>
                <c:ptCount val="7"/>
                <c:pt idx="0">
                  <c:v>Labor</c:v>
                </c:pt>
                <c:pt idx="1">
                  <c:v>Garbage contract</c:v>
                </c:pt>
                <c:pt idx="2">
                  <c:v>County services</c:v>
                </c:pt>
                <c:pt idx="3">
                  <c:v>Debt service (P + I)</c:v>
                </c:pt>
                <c:pt idx="4">
                  <c:v>Intrafund transfers</c:v>
                </c:pt>
                <c:pt idx="5">
                  <c:v>Retiree medical</c:v>
                </c:pt>
                <c:pt idx="6">
                  <c:v>All Other</c:v>
                </c:pt>
              </c:strCache>
            </c:strRef>
          </c:cat>
          <c:val>
            <c:numRef>
              <c:f>'[2]Exp by Type Chart'!$B$8:$B$14</c:f>
              <c:numCache>
                <c:ptCount val="7"/>
                <c:pt idx="0">
                  <c:v>23728841</c:v>
                </c:pt>
                <c:pt idx="1">
                  <c:v>2917000</c:v>
                </c:pt>
                <c:pt idx="2">
                  <c:v>1035500</c:v>
                </c:pt>
                <c:pt idx="3">
                  <c:v>384348</c:v>
                </c:pt>
                <c:pt idx="4">
                  <c:v>3421054</c:v>
                </c:pt>
                <c:pt idx="5">
                  <c:v>707000</c:v>
                </c:pt>
                <c:pt idx="6">
                  <c:v>8097865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2020 General Fund Expense Budget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775"/>
          <c:y val="0.22875"/>
          <c:w val="0.599"/>
          <c:h val="0.69625"/>
        </c:manualLayout>
      </c:layout>
      <c:pieChart>
        <c:varyColors val="1"/>
        <c:ser>
          <c:idx val="0"/>
          <c:order val="0"/>
          <c:tx>
            <c:strRef>
              <c:f>'[2]Exp by Dept Chart'!$B$7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Administration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Planning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Benefits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Inspections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Police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Street &amp; Sanitation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Recreational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Library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2%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'[2]Exp by Dept Chart'!$A$8:$A$22</c:f>
              <c:strCache>
                <c:ptCount val="15"/>
                <c:pt idx="0">
                  <c:v>Legislation &amp; management</c:v>
                </c:pt>
                <c:pt idx="1">
                  <c:v>Planning</c:v>
                </c:pt>
                <c:pt idx="2">
                  <c:v>Intergovernmental</c:v>
                </c:pt>
                <c:pt idx="3">
                  <c:v>Unassigned benefits</c:v>
                </c:pt>
                <c:pt idx="4">
                  <c:v>Finance</c:v>
                </c:pt>
                <c:pt idx="5">
                  <c:v>Fire</c:v>
                </c:pt>
                <c:pt idx="6">
                  <c:v>Inspection Services</c:v>
                </c:pt>
                <c:pt idx="7">
                  <c:v>Police</c:v>
                </c:pt>
                <c:pt idx="8">
                  <c:v>Street &amp; sanitation</c:v>
                </c:pt>
                <c:pt idx="9">
                  <c:v>Recreational</c:v>
                </c:pt>
                <c:pt idx="10">
                  <c:v>Library</c:v>
                </c:pt>
                <c:pt idx="11">
                  <c:v>Capital project transfers</c:v>
                </c:pt>
                <c:pt idx="12">
                  <c:v>Debt service transfers</c:v>
                </c:pt>
                <c:pt idx="13">
                  <c:v>Gasoline tax fund transfers</c:v>
                </c:pt>
                <c:pt idx="14">
                  <c:v>Court/jail operations transfers</c:v>
                </c:pt>
              </c:strCache>
            </c:strRef>
          </c:cat>
          <c:val>
            <c:numRef>
              <c:f>'[2]Exp by Dept Chart'!$B$8:$B$22</c:f>
              <c:numCache>
                <c:ptCount val="15"/>
                <c:pt idx="0">
                  <c:v>2654235</c:v>
                </c:pt>
                <c:pt idx="1">
                  <c:v>499731</c:v>
                </c:pt>
                <c:pt idx="2">
                  <c:v>1035500</c:v>
                </c:pt>
                <c:pt idx="3">
                  <c:v>1415200</c:v>
                </c:pt>
                <c:pt idx="4">
                  <c:v>1685547</c:v>
                </c:pt>
                <c:pt idx="5">
                  <c:v>7981870</c:v>
                </c:pt>
                <c:pt idx="6">
                  <c:v>504369</c:v>
                </c:pt>
                <c:pt idx="7">
                  <c:v>8476840</c:v>
                </c:pt>
                <c:pt idx="8">
                  <c:v>6965467</c:v>
                </c:pt>
                <c:pt idx="9">
                  <c:v>1389706</c:v>
                </c:pt>
                <c:pt idx="10">
                  <c:v>3535047</c:v>
                </c:pt>
                <c:pt idx="11">
                  <c:v>3493473</c:v>
                </c:pt>
                <c:pt idx="12">
                  <c:v>384348</c:v>
                </c:pt>
                <c:pt idx="13">
                  <c:v>50000</c:v>
                </c:pt>
                <c:pt idx="14">
                  <c:v>220275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0.06275</cdr:y>
    </cdr:from>
    <cdr:to>
      <cdr:x>0.76375</cdr:x>
      <cdr:y>0.203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943225" y="438150"/>
          <a:ext cx="41624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0.03625</cdr:y>
    </cdr:from>
    <cdr:to>
      <cdr:x>0.72675</cdr:x>
      <cdr:y>0.15575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247650"/>
          <a:ext cx="45910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Fund Revenue Budget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171450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3154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2581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0.2055</cdr:y>
    </cdr:from>
    <cdr:to>
      <cdr:x>0.71525</cdr:x>
      <cdr:y>0.26725</cdr:y>
    </cdr:to>
    <cdr:sp>
      <cdr:nvSpPr>
        <cdr:cNvPr id="1" name="Straight Connector 4"/>
        <cdr:cNvSpPr>
          <a:spLocks/>
        </cdr:cNvSpPr>
      </cdr:nvSpPr>
      <cdr:spPr>
        <a:xfrm flipH="1">
          <a:off x="5219700" y="1428750"/>
          <a:ext cx="5810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0.13725</cdr:y>
    </cdr:from>
    <cdr:to>
      <cdr:x>0.54275</cdr:x>
      <cdr:y>0.223</cdr:y>
    </cdr:to>
    <cdr:sp>
      <cdr:nvSpPr>
        <cdr:cNvPr id="2" name="Straight Connector 2"/>
        <cdr:cNvSpPr>
          <a:spLocks/>
        </cdr:cNvSpPr>
      </cdr:nvSpPr>
      <cdr:spPr>
        <a:xfrm flipH="1">
          <a:off x="4381500" y="952500"/>
          <a:ext cx="1905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0.1695</cdr:y>
    </cdr:from>
    <cdr:to>
      <cdr:x>0.6445</cdr:x>
      <cdr:y>0.2415</cdr:y>
    </cdr:to>
    <cdr:sp>
      <cdr:nvSpPr>
        <cdr:cNvPr id="3" name="Straight Connector 4"/>
        <cdr:cNvSpPr>
          <a:spLocks/>
        </cdr:cNvSpPr>
      </cdr:nvSpPr>
      <cdr:spPr>
        <a:xfrm flipH="1">
          <a:off x="4981575" y="1181100"/>
          <a:ext cx="247650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495300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1153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Y2019\rTB_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TB_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2019 Budget Amendment 1"/>
      <sheetName val="1988 2017Jul24"/>
      <sheetName val="Pull Trial Balance"/>
      <sheetName val="Clean Up"/>
      <sheetName val="Remove Duplicates"/>
      <sheetName val="Export2"/>
      <sheetName val="Export"/>
      <sheetName val="20160901 Validation"/>
    </sheetNames>
    <sheetDataSet>
      <sheetData sheetId="8">
        <row r="50">
          <cell r="A50" t="str">
            <v>Real property</v>
          </cell>
          <cell r="P50">
            <v>15927000</v>
          </cell>
        </row>
        <row r="51">
          <cell r="A51" t="str">
            <v>Sales and use</v>
          </cell>
          <cell r="P51">
            <v>11023000</v>
          </cell>
        </row>
        <row r="52">
          <cell r="A52" t="str">
            <v>Personal property</v>
          </cell>
          <cell r="P52">
            <v>1376957</v>
          </cell>
        </row>
        <row r="53">
          <cell r="A53" t="str">
            <v>Business</v>
          </cell>
          <cell r="P53">
            <v>3138000</v>
          </cell>
        </row>
        <row r="54">
          <cell r="A54" t="str">
            <v>Construction permits</v>
          </cell>
          <cell r="P54">
            <v>1197000</v>
          </cell>
        </row>
        <row r="55">
          <cell r="A55" t="str">
            <v>Utility and franchise</v>
          </cell>
          <cell r="P55">
            <v>1885000</v>
          </cell>
        </row>
        <row r="56">
          <cell r="A56" t="str">
            <v>Fines</v>
          </cell>
          <cell r="P56">
            <v>534700</v>
          </cell>
        </row>
        <row r="57">
          <cell r="A57" t="str">
            <v>All Other</v>
          </cell>
          <cell r="P57">
            <v>4285665</v>
          </cell>
        </row>
      </sheetData>
      <sheetData sheetId="12">
        <row r="7">
          <cell r="B7">
            <v>2019</v>
          </cell>
        </row>
        <row r="8">
          <cell r="A8" t="str">
            <v>Legislation &amp; management</v>
          </cell>
          <cell r="B8">
            <v>2512018</v>
          </cell>
        </row>
        <row r="9">
          <cell r="A9" t="str">
            <v>Planning</v>
          </cell>
          <cell r="B9">
            <v>425773</v>
          </cell>
        </row>
        <row r="10">
          <cell r="A10" t="str">
            <v>Intergovernmental</v>
          </cell>
          <cell r="B10">
            <v>1004500</v>
          </cell>
        </row>
        <row r="11">
          <cell r="A11" t="str">
            <v>Unassigned benefits</v>
          </cell>
          <cell r="B11">
            <v>1378200</v>
          </cell>
        </row>
        <row r="12">
          <cell r="A12" t="str">
            <v>Finance</v>
          </cell>
          <cell r="B12">
            <v>1530010</v>
          </cell>
        </row>
        <row r="13">
          <cell r="A13" t="str">
            <v>Fire</v>
          </cell>
          <cell r="B13">
            <v>7670972</v>
          </cell>
        </row>
        <row r="14">
          <cell r="A14" t="str">
            <v>Inspection Services</v>
          </cell>
          <cell r="B14">
            <v>476753</v>
          </cell>
        </row>
        <row r="15">
          <cell r="A15" t="str">
            <v>Police</v>
          </cell>
          <cell r="B15">
            <v>8104541</v>
          </cell>
        </row>
        <row r="16">
          <cell r="A16" t="str">
            <v>Street &amp; sanitation</v>
          </cell>
          <cell r="B16">
            <v>6915412</v>
          </cell>
        </row>
        <row r="17">
          <cell r="A17" t="str">
            <v>Recreational</v>
          </cell>
          <cell r="B17">
            <v>1378981</v>
          </cell>
        </row>
        <row r="18">
          <cell r="A18" t="str">
            <v>Library</v>
          </cell>
          <cell r="B18">
            <v>3413998</v>
          </cell>
        </row>
        <row r="19">
          <cell r="A19" t="str">
            <v>Capital project transfers</v>
          </cell>
          <cell r="B19">
            <v>4162047</v>
          </cell>
        </row>
        <row r="20">
          <cell r="A20" t="str">
            <v>Debt service transfers</v>
          </cell>
          <cell r="B20">
            <v>103116</v>
          </cell>
        </row>
        <row r="21">
          <cell r="A21" t="str">
            <v>Gasoline tax fund transfers</v>
          </cell>
          <cell r="B21">
            <v>125000</v>
          </cell>
        </row>
        <row r="22">
          <cell r="A22" t="str">
            <v>Court/jail operations transfers</v>
          </cell>
          <cell r="B22">
            <v>158686</v>
          </cell>
        </row>
      </sheetData>
      <sheetData sheetId="13">
        <row r="7">
          <cell r="B7">
            <v>2019</v>
          </cell>
        </row>
        <row r="8">
          <cell r="A8" t="str">
            <v>Labor</v>
          </cell>
          <cell r="B8">
            <v>22768278</v>
          </cell>
        </row>
        <row r="9">
          <cell r="A9" t="str">
            <v>Garbage contract</v>
          </cell>
          <cell r="B9">
            <v>2844000</v>
          </cell>
        </row>
        <row r="10">
          <cell r="A10" t="str">
            <v>County services</v>
          </cell>
          <cell r="B10">
            <v>1004500</v>
          </cell>
        </row>
        <row r="11">
          <cell r="A11" t="str">
            <v>Debt service (P + I)</v>
          </cell>
          <cell r="B11">
            <v>103116</v>
          </cell>
        </row>
        <row r="12">
          <cell r="A12" t="str">
            <v>Intrafund transfers</v>
          </cell>
          <cell r="B12">
            <v>4133728</v>
          </cell>
        </row>
        <row r="13">
          <cell r="A13" t="str">
            <v>Retiree medical</v>
          </cell>
          <cell r="B13">
            <v>692000</v>
          </cell>
        </row>
        <row r="14">
          <cell r="A14" t="str">
            <v>All Other</v>
          </cell>
          <cell r="B14">
            <v>7814385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2016"/>
      <sheetName val="2019 Budget Amendment 1"/>
      <sheetName val="1988 2017Jul24"/>
      <sheetName val="Pull Trial Balance"/>
      <sheetName val="Clean Up"/>
      <sheetName val="Remove Duplicates"/>
      <sheetName val="Export2"/>
      <sheetName val="Export"/>
      <sheetName val="20160901 Validation"/>
    </sheetNames>
    <sheetDataSet>
      <sheetData sheetId="8">
        <row r="50">
          <cell r="A50" t="str">
            <v>Real property</v>
          </cell>
          <cell r="Q50">
            <v>16629000</v>
          </cell>
        </row>
        <row r="51">
          <cell r="A51" t="str">
            <v>Sales and use</v>
          </cell>
          <cell r="Q51">
            <v>10781000</v>
          </cell>
        </row>
        <row r="52">
          <cell r="A52" t="str">
            <v>Personal property</v>
          </cell>
          <cell r="Q52">
            <v>1294000</v>
          </cell>
        </row>
        <row r="53">
          <cell r="A53" t="str">
            <v>Business</v>
          </cell>
          <cell r="Q53">
            <v>2967000</v>
          </cell>
        </row>
        <row r="54">
          <cell r="A54" t="str">
            <v>Construction permits</v>
          </cell>
          <cell r="Q54">
            <v>1280000</v>
          </cell>
        </row>
        <row r="55">
          <cell r="A55" t="str">
            <v>Utility and franchise</v>
          </cell>
          <cell r="Q55">
            <v>2000000</v>
          </cell>
        </row>
        <row r="56">
          <cell r="A56" t="str">
            <v>Fines</v>
          </cell>
          <cell r="Q56">
            <v>454000</v>
          </cell>
        </row>
        <row r="57">
          <cell r="A57" t="str">
            <v>All Other</v>
          </cell>
          <cell r="Q57">
            <v>5114570</v>
          </cell>
        </row>
      </sheetData>
      <sheetData sheetId="12">
        <row r="7">
          <cell r="B7">
            <v>2020</v>
          </cell>
        </row>
        <row r="8">
          <cell r="A8" t="str">
            <v>Legislation &amp; management</v>
          </cell>
          <cell r="B8">
            <v>2654235</v>
          </cell>
        </row>
        <row r="9">
          <cell r="A9" t="str">
            <v>Planning</v>
          </cell>
          <cell r="B9">
            <v>499731</v>
          </cell>
        </row>
        <row r="10">
          <cell r="A10" t="str">
            <v>Intergovernmental</v>
          </cell>
          <cell r="B10">
            <v>1035500</v>
          </cell>
        </row>
        <row r="11">
          <cell r="A11" t="str">
            <v>Unassigned benefits</v>
          </cell>
          <cell r="B11">
            <v>1415200</v>
          </cell>
        </row>
        <row r="12">
          <cell r="A12" t="str">
            <v>Finance</v>
          </cell>
          <cell r="B12">
            <v>1685547</v>
          </cell>
        </row>
        <row r="13">
          <cell r="A13" t="str">
            <v>Fire</v>
          </cell>
          <cell r="B13">
            <v>7981870</v>
          </cell>
        </row>
        <row r="14">
          <cell r="A14" t="str">
            <v>Inspection Services</v>
          </cell>
          <cell r="B14">
            <v>504369</v>
          </cell>
        </row>
        <row r="15">
          <cell r="A15" t="str">
            <v>Police</v>
          </cell>
          <cell r="B15">
            <v>8476840</v>
          </cell>
        </row>
        <row r="16">
          <cell r="A16" t="str">
            <v>Street &amp; sanitation</v>
          </cell>
          <cell r="B16">
            <v>6965467</v>
          </cell>
        </row>
        <row r="17">
          <cell r="A17" t="str">
            <v>Recreational</v>
          </cell>
          <cell r="B17">
            <v>1389706</v>
          </cell>
        </row>
        <row r="18">
          <cell r="A18" t="str">
            <v>Library</v>
          </cell>
          <cell r="B18">
            <v>3535047</v>
          </cell>
        </row>
        <row r="19">
          <cell r="A19" t="str">
            <v>Capital project transfers</v>
          </cell>
          <cell r="B19">
            <v>3493473</v>
          </cell>
        </row>
        <row r="20">
          <cell r="A20" t="str">
            <v>Debt service transfers</v>
          </cell>
          <cell r="B20">
            <v>384348</v>
          </cell>
        </row>
        <row r="21">
          <cell r="A21" t="str">
            <v>Gasoline tax fund transfers</v>
          </cell>
          <cell r="B21">
            <v>50000</v>
          </cell>
        </row>
        <row r="22">
          <cell r="A22" t="str">
            <v>Court/jail operations transfers</v>
          </cell>
          <cell r="B22">
            <v>220275</v>
          </cell>
        </row>
      </sheetData>
      <sheetData sheetId="13">
        <row r="7">
          <cell r="B7">
            <v>2020</v>
          </cell>
        </row>
        <row r="8">
          <cell r="A8" t="str">
            <v>Labor</v>
          </cell>
          <cell r="B8">
            <v>23728841</v>
          </cell>
        </row>
        <row r="9">
          <cell r="A9" t="str">
            <v>Garbage contract</v>
          </cell>
          <cell r="B9">
            <v>2917000</v>
          </cell>
        </row>
        <row r="10">
          <cell r="A10" t="str">
            <v>County services</v>
          </cell>
          <cell r="B10">
            <v>1035500</v>
          </cell>
        </row>
        <row r="11">
          <cell r="A11" t="str">
            <v>Debt service (P + I)</v>
          </cell>
          <cell r="B11">
            <v>384348</v>
          </cell>
        </row>
        <row r="12">
          <cell r="A12" t="str">
            <v>Intrafund transfers</v>
          </cell>
          <cell r="B12">
            <v>3421054</v>
          </cell>
        </row>
        <row r="13">
          <cell r="A13" t="str">
            <v>Retiree medical</v>
          </cell>
          <cell r="B13">
            <v>707000</v>
          </cell>
        </row>
        <row r="14">
          <cell r="A14" t="str">
            <v>All Other</v>
          </cell>
          <cell r="B14">
            <v>8097865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showOutlineSymbols="0" zoomScale="80" zoomScaleNormal="80" zoomScalePageLayoutView="0" workbookViewId="0" topLeftCell="A1">
      <selection activeCell="B55" sqref="B55:H55"/>
    </sheetView>
  </sheetViews>
  <sheetFormatPr defaultColWidth="14.6640625" defaultRowHeight="15"/>
  <cols>
    <col min="1" max="1" width="3.6640625" style="4" customWidth="1"/>
    <col min="2" max="2" width="18.77734375" style="4" customWidth="1"/>
    <col min="3" max="3" width="16.77734375" style="4" customWidth="1"/>
    <col min="4" max="16384" width="14.6640625" style="4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3"/>
    </row>
    <row r="2" spans="1:8" ht="15">
      <c r="A2" s="1"/>
      <c r="B2" s="1" t="s">
        <v>1</v>
      </c>
      <c r="C2" s="3"/>
      <c r="D2" s="3"/>
      <c r="E2" s="3"/>
      <c r="F2" s="3"/>
      <c r="G2" s="3"/>
      <c r="H2" s="3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5">
      <c r="A4" s="1" t="s">
        <v>2</v>
      </c>
      <c r="B4" s="2"/>
      <c r="C4" s="2"/>
      <c r="D4" s="5"/>
      <c r="E4" s="5"/>
      <c r="F4" s="5"/>
      <c r="G4" s="5"/>
      <c r="H4" s="5"/>
    </row>
    <row r="5" spans="1:8" ht="15">
      <c r="A5" s="1"/>
      <c r="B5" s="2"/>
      <c r="C5" s="2"/>
      <c r="D5" s="5"/>
      <c r="E5" s="5"/>
      <c r="F5" s="5"/>
      <c r="G5" s="5"/>
      <c r="H5" s="5"/>
    </row>
    <row r="6" spans="1:8" ht="15">
      <c r="A6" s="1" t="s">
        <v>72</v>
      </c>
      <c r="B6" s="5"/>
      <c r="C6" s="5"/>
      <c r="D6" s="1"/>
      <c r="E6" s="1"/>
      <c r="F6" s="5"/>
      <c r="G6" s="1"/>
      <c r="H6" s="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G8" s="5"/>
      <c r="H8" s="5"/>
    </row>
    <row r="9" spans="1:8" ht="15">
      <c r="A9" s="5"/>
      <c r="B9" s="5"/>
      <c r="C9" s="5"/>
      <c r="D9" s="1"/>
      <c r="E9" s="1"/>
      <c r="F9" s="16" t="s">
        <v>40</v>
      </c>
      <c r="G9" s="16"/>
      <c r="H9" s="6" t="s">
        <v>3</v>
      </c>
    </row>
    <row r="10" spans="1:8" ht="15">
      <c r="A10" s="5"/>
      <c r="B10" s="5"/>
      <c r="C10" s="5"/>
      <c r="D10" s="6" t="s">
        <v>4</v>
      </c>
      <c r="E10" s="6" t="s">
        <v>6</v>
      </c>
      <c r="F10" s="6" t="s">
        <v>5</v>
      </c>
      <c r="G10" s="1"/>
      <c r="H10" s="6" t="s">
        <v>7</v>
      </c>
    </row>
    <row r="11" spans="1:8" ht="15.75" thickBot="1">
      <c r="A11" s="5"/>
      <c r="B11" s="5"/>
      <c r="C11" s="5"/>
      <c r="D11" s="7" t="s">
        <v>8</v>
      </c>
      <c r="E11" s="7" t="s">
        <v>11</v>
      </c>
      <c r="F11" s="7" t="s">
        <v>9</v>
      </c>
      <c r="G11" s="7" t="s">
        <v>10</v>
      </c>
      <c r="H11" s="7" t="s">
        <v>12</v>
      </c>
    </row>
    <row r="12" spans="1:8" ht="15" thickTop="1">
      <c r="A12" s="5"/>
      <c r="B12" s="5"/>
      <c r="C12" s="5"/>
      <c r="D12" s="5"/>
      <c r="E12" s="5"/>
      <c r="F12" s="5"/>
      <c r="G12" s="5"/>
      <c r="H12" s="5"/>
    </row>
    <row r="13" spans="1:8" ht="15">
      <c r="A13" s="1" t="s">
        <v>9</v>
      </c>
      <c r="B13" s="5"/>
      <c r="C13" s="5"/>
      <c r="D13" s="5"/>
      <c r="E13" s="5"/>
      <c r="F13" s="5"/>
      <c r="G13" s="5"/>
      <c r="H13" s="5"/>
    </row>
    <row r="14" spans="1:8" ht="14.25">
      <c r="A14" s="5"/>
      <c r="B14" s="5" t="s">
        <v>13</v>
      </c>
      <c r="C14" s="5"/>
      <c r="D14" s="52">
        <v>33160400</v>
      </c>
      <c r="E14" s="52">
        <v>0</v>
      </c>
      <c r="F14" s="52">
        <v>564400</v>
      </c>
      <c r="G14" s="52">
        <v>0</v>
      </c>
      <c r="H14" s="52">
        <f aca="true" t="shared" si="0" ref="H14:H20">SUM(D14:G14)</f>
        <v>33724800</v>
      </c>
    </row>
    <row r="15" spans="1:8" ht="14.25">
      <c r="A15" s="5"/>
      <c r="B15" s="5" t="s">
        <v>14</v>
      </c>
      <c r="C15" s="5"/>
      <c r="D15" s="53">
        <v>4953840</v>
      </c>
      <c r="E15" s="53">
        <v>0</v>
      </c>
      <c r="F15" s="53">
        <f>0</f>
        <v>0</v>
      </c>
      <c r="G15" s="53">
        <v>0</v>
      </c>
      <c r="H15" s="53">
        <f t="shared" si="0"/>
        <v>4953840</v>
      </c>
    </row>
    <row r="16" spans="1:8" ht="14.25">
      <c r="A16" s="5"/>
      <c r="B16" s="5" t="s">
        <v>15</v>
      </c>
      <c r="C16" s="5"/>
      <c r="D16" s="53">
        <v>558363</v>
      </c>
      <c r="E16" s="53">
        <v>0</v>
      </c>
      <c r="F16" s="53">
        <v>0</v>
      </c>
      <c r="G16" s="53">
        <v>0</v>
      </c>
      <c r="H16" s="53">
        <f t="shared" si="0"/>
        <v>558363</v>
      </c>
    </row>
    <row r="17" spans="1:8" ht="14.25">
      <c r="A17" s="5"/>
      <c r="B17" s="5" t="s">
        <v>16</v>
      </c>
      <c r="C17" s="5"/>
      <c r="D17" s="53">
        <v>739275</v>
      </c>
      <c r="E17" s="53">
        <v>0</v>
      </c>
      <c r="F17" s="53">
        <v>435000</v>
      </c>
      <c r="G17" s="53">
        <v>0</v>
      </c>
      <c r="H17" s="53">
        <f t="shared" si="0"/>
        <v>1174275</v>
      </c>
    </row>
    <row r="18" spans="1:8" ht="14.25">
      <c r="A18" s="5"/>
      <c r="B18" s="5" t="s">
        <v>17</v>
      </c>
      <c r="C18" s="5"/>
      <c r="D18" s="53">
        <v>454000</v>
      </c>
      <c r="E18" s="53">
        <v>0</v>
      </c>
      <c r="F18" s="53">
        <v>213200</v>
      </c>
      <c r="G18" s="53">
        <v>0</v>
      </c>
      <c r="H18" s="53">
        <f t="shared" si="0"/>
        <v>667200</v>
      </c>
    </row>
    <row r="19" spans="1:8" ht="14.25">
      <c r="A19" s="5"/>
      <c r="B19" s="5" t="s">
        <v>18</v>
      </c>
      <c r="C19" s="5"/>
      <c r="D19" s="53">
        <v>33492</v>
      </c>
      <c r="E19" s="53">
        <v>1295200</v>
      </c>
      <c r="F19" s="53">
        <v>0</v>
      </c>
      <c r="G19" s="53">
        <v>0</v>
      </c>
      <c r="H19" s="53">
        <f t="shared" si="0"/>
        <v>1328692</v>
      </c>
    </row>
    <row r="20" spans="1:8" ht="16.5">
      <c r="A20" s="5"/>
      <c r="B20" s="5" t="s">
        <v>19</v>
      </c>
      <c r="C20" s="5"/>
      <c r="D20" s="58">
        <f>308700+311500</f>
        <v>620200</v>
      </c>
      <c r="E20" s="58">
        <f>263000+31000</f>
        <v>294000</v>
      </c>
      <c r="F20" s="58">
        <f>2490+176000</f>
        <v>178490</v>
      </c>
      <c r="G20" s="58">
        <v>4000</v>
      </c>
      <c r="H20" s="58">
        <f t="shared" si="0"/>
        <v>1096690</v>
      </c>
    </row>
    <row r="21" spans="1:8" ht="14.25">
      <c r="A21" s="5"/>
      <c r="B21" s="5"/>
      <c r="C21" s="5"/>
      <c r="D21" s="53"/>
      <c r="E21" s="53"/>
      <c r="F21" s="53"/>
      <c r="G21" s="53"/>
      <c r="H21" s="53"/>
    </row>
    <row r="22" spans="1:8" ht="15">
      <c r="A22" s="5"/>
      <c r="B22" s="5"/>
      <c r="C22" s="6" t="s">
        <v>35</v>
      </c>
      <c r="D22" s="54">
        <f>SUM(D14:D20)</f>
        <v>40519570</v>
      </c>
      <c r="E22" s="54">
        <f>SUM(E14:E20)</f>
        <v>1589200</v>
      </c>
      <c r="F22" s="54">
        <f>SUM(F14:F20)</f>
        <v>1391090</v>
      </c>
      <c r="G22" s="54">
        <f>SUM(G14:G20)</f>
        <v>4000</v>
      </c>
      <c r="H22" s="54">
        <f>SUM(H14:H20)</f>
        <v>43503860</v>
      </c>
    </row>
    <row r="23" spans="1:8" ht="15">
      <c r="A23" s="5"/>
      <c r="B23" s="5"/>
      <c r="C23" s="6"/>
      <c r="D23" s="53"/>
      <c r="E23" s="53"/>
      <c r="F23" s="53"/>
      <c r="G23" s="53"/>
      <c r="H23" s="53"/>
    </row>
    <row r="24" spans="1:8" ht="15">
      <c r="A24" s="1" t="s">
        <v>20</v>
      </c>
      <c r="B24" s="5"/>
      <c r="C24" s="6"/>
      <c r="D24" s="53"/>
      <c r="E24" s="53"/>
      <c r="F24" s="53"/>
      <c r="G24" s="53"/>
      <c r="H24" s="53"/>
    </row>
    <row r="25" spans="1:8" ht="15">
      <c r="A25" s="5"/>
      <c r="B25" s="5" t="s">
        <v>21</v>
      </c>
      <c r="C25" s="6"/>
      <c r="D25" s="53">
        <v>7290213</v>
      </c>
      <c r="E25" s="53">
        <v>461250</v>
      </c>
      <c r="F25" s="53">
        <v>374066</v>
      </c>
      <c r="G25" s="53">
        <v>0</v>
      </c>
      <c r="H25" s="53">
        <f aca="true" t="shared" si="1" ref="H25:H30">SUM(D25:G25)</f>
        <v>8125529</v>
      </c>
    </row>
    <row r="26" spans="1:8" ht="15">
      <c r="A26" s="5"/>
      <c r="B26" s="5" t="s">
        <v>22</v>
      </c>
      <c r="C26" s="6"/>
      <c r="D26" s="53">
        <v>16963079</v>
      </c>
      <c r="E26" s="53">
        <v>2391290</v>
      </c>
      <c r="F26" s="53">
        <v>495679</v>
      </c>
      <c r="G26" s="53">
        <v>0</v>
      </c>
      <c r="H26" s="53">
        <f t="shared" si="1"/>
        <v>19850048</v>
      </c>
    </row>
    <row r="27" spans="1:8" ht="15">
      <c r="A27" s="5"/>
      <c r="B27" s="5" t="s">
        <v>23</v>
      </c>
      <c r="C27" s="6"/>
      <c r="D27" s="53">
        <v>6965467</v>
      </c>
      <c r="E27" s="53">
        <v>3890785</v>
      </c>
      <c r="F27" s="53">
        <v>786200</v>
      </c>
      <c r="G27" s="53">
        <v>0</v>
      </c>
      <c r="H27" s="53">
        <f t="shared" si="1"/>
        <v>11642452</v>
      </c>
    </row>
    <row r="28" spans="1:8" ht="15">
      <c r="A28" s="5"/>
      <c r="B28" s="5" t="s">
        <v>24</v>
      </c>
      <c r="C28" s="6"/>
      <c r="D28" s="53">
        <v>1389706</v>
      </c>
      <c r="E28" s="53">
        <v>618200</v>
      </c>
      <c r="F28" s="53">
        <v>0</v>
      </c>
      <c r="G28" s="53">
        <v>0</v>
      </c>
      <c r="H28" s="53">
        <f t="shared" si="1"/>
        <v>2007906</v>
      </c>
    </row>
    <row r="29" spans="1:8" ht="15">
      <c r="A29" s="5"/>
      <c r="B29" s="5" t="s">
        <v>38</v>
      </c>
      <c r="C29" s="6"/>
      <c r="D29" s="53">
        <v>3535047</v>
      </c>
      <c r="E29" s="53">
        <v>116000</v>
      </c>
      <c r="F29" s="53">
        <f>0-G29</f>
        <v>0</v>
      </c>
      <c r="G29" s="53">
        <v>0</v>
      </c>
      <c r="H29" s="53">
        <f t="shared" si="1"/>
        <v>3651047</v>
      </c>
    </row>
    <row r="30" spans="1:8" ht="16.5">
      <c r="A30" s="5"/>
      <c r="B30" s="5" t="s">
        <v>25</v>
      </c>
      <c r="C30" s="6"/>
      <c r="D30" s="58">
        <v>0</v>
      </c>
      <c r="E30" s="58">
        <v>0</v>
      </c>
      <c r="F30" s="58">
        <v>0</v>
      </c>
      <c r="G30" s="58">
        <v>0</v>
      </c>
      <c r="H30" s="58">
        <f t="shared" si="1"/>
        <v>0</v>
      </c>
    </row>
    <row r="31" spans="1:8" ht="15">
      <c r="A31" s="5"/>
      <c r="B31" s="5"/>
      <c r="C31" s="6"/>
      <c r="D31" s="53"/>
      <c r="E31" s="53"/>
      <c r="F31" s="53"/>
      <c r="G31" s="53"/>
      <c r="H31" s="53"/>
    </row>
    <row r="32" spans="1:8" ht="19.5">
      <c r="A32" s="5"/>
      <c r="B32" s="5"/>
      <c r="C32" s="6" t="s">
        <v>34</v>
      </c>
      <c r="D32" s="59">
        <f>SUM(D25:D30)</f>
        <v>36143512</v>
      </c>
      <c r="E32" s="59">
        <f>SUM(E25:E30)</f>
        <v>7477525</v>
      </c>
      <c r="F32" s="59">
        <f>SUM(F25:F30)</f>
        <v>1655945</v>
      </c>
      <c r="G32" s="59">
        <f>SUM(G25:G30)</f>
        <v>0</v>
      </c>
      <c r="H32" s="59">
        <f>SUM(H25:H30)</f>
        <v>45276982</v>
      </c>
    </row>
    <row r="33" spans="1:8" ht="14.25">
      <c r="A33" s="5"/>
      <c r="B33" s="5"/>
      <c r="C33" s="5"/>
      <c r="D33" s="53"/>
      <c r="E33" s="53"/>
      <c r="F33" s="53"/>
      <c r="G33" s="53"/>
      <c r="H33" s="53"/>
    </row>
    <row r="34" spans="2:8" ht="15">
      <c r="B34" s="9"/>
      <c r="C34" s="6" t="s">
        <v>26</v>
      </c>
      <c r="D34" s="54">
        <f>+D22-D32</f>
        <v>4376058</v>
      </c>
      <c r="E34" s="54">
        <f>+E22-E32</f>
        <v>-5888325</v>
      </c>
      <c r="F34" s="54">
        <f>+F22-F32</f>
        <v>-264855</v>
      </c>
      <c r="G34" s="54">
        <f>+G22-G32</f>
        <v>4000</v>
      </c>
      <c r="H34" s="54">
        <f>+H22-H32</f>
        <v>-1773122</v>
      </c>
    </row>
    <row r="35" spans="1:8" ht="14.25">
      <c r="A35" s="5"/>
      <c r="B35" s="5"/>
      <c r="C35" s="5"/>
      <c r="D35" s="53"/>
      <c r="E35" s="53"/>
      <c r="F35" s="53"/>
      <c r="G35" s="53"/>
      <c r="H35" s="53"/>
    </row>
    <row r="36" spans="1:8" ht="15">
      <c r="A36" s="1" t="s">
        <v>27</v>
      </c>
      <c r="B36" s="5"/>
      <c r="C36" s="5"/>
      <c r="D36" s="53"/>
      <c r="E36" s="53"/>
      <c r="F36" s="53"/>
      <c r="G36" s="53"/>
      <c r="H36" s="53"/>
    </row>
    <row r="37" spans="1:8" ht="15">
      <c r="A37" s="1"/>
      <c r="B37" s="5" t="s">
        <v>36</v>
      </c>
      <c r="C37" s="5"/>
      <c r="D37" s="55">
        <v>0</v>
      </c>
      <c r="E37" s="55">
        <v>0</v>
      </c>
      <c r="F37" s="55">
        <f>0-G37</f>
        <v>0</v>
      </c>
      <c r="G37" s="55">
        <v>0</v>
      </c>
      <c r="H37" s="53">
        <f aca="true" t="shared" si="2" ref="H37:H42">SUM(D37:G37)</f>
        <v>0</v>
      </c>
    </row>
    <row r="38" spans="1:8" ht="15">
      <c r="A38" s="1"/>
      <c r="B38" s="5" t="s">
        <v>39</v>
      </c>
      <c r="C38" s="5"/>
      <c r="D38" s="55">
        <v>0</v>
      </c>
      <c r="E38" s="55">
        <v>0</v>
      </c>
      <c r="F38" s="55">
        <f>0-G38</f>
        <v>0</v>
      </c>
      <c r="G38" s="55">
        <v>0</v>
      </c>
      <c r="H38" s="53">
        <f t="shared" si="2"/>
        <v>0</v>
      </c>
    </row>
    <row r="39" spans="1:8" ht="15">
      <c r="A39" s="1"/>
      <c r="B39" s="5" t="s">
        <v>43</v>
      </c>
      <c r="C39" s="5"/>
      <c r="D39" s="55">
        <v>0</v>
      </c>
      <c r="E39" s="55">
        <v>3493473</v>
      </c>
      <c r="F39" s="55">
        <v>270275</v>
      </c>
      <c r="G39" s="55">
        <v>384348</v>
      </c>
      <c r="H39" s="53">
        <f t="shared" si="2"/>
        <v>4148096</v>
      </c>
    </row>
    <row r="40" spans="1:8" ht="14.25">
      <c r="A40" s="5"/>
      <c r="B40" s="5" t="s">
        <v>44</v>
      </c>
      <c r="C40" s="5"/>
      <c r="D40" s="53">
        <v>-4148096</v>
      </c>
      <c r="E40" s="53">
        <v>0</v>
      </c>
      <c r="F40" s="53">
        <v>0</v>
      </c>
      <c r="G40" s="53">
        <v>0</v>
      </c>
      <c r="H40" s="53">
        <f t="shared" si="2"/>
        <v>-4148096</v>
      </c>
    </row>
    <row r="41" spans="1:8" ht="14.25">
      <c r="A41" s="5"/>
      <c r="B41" s="17" t="s">
        <v>41</v>
      </c>
      <c r="C41" s="5"/>
      <c r="D41" s="55">
        <v>80100</v>
      </c>
      <c r="E41" s="55">
        <v>0</v>
      </c>
      <c r="F41" s="55">
        <f>0-G41</f>
        <v>0</v>
      </c>
      <c r="G41" s="55">
        <v>0</v>
      </c>
      <c r="H41" s="53">
        <f t="shared" si="2"/>
        <v>80100</v>
      </c>
    </row>
    <row r="42" spans="1:8" ht="16.5">
      <c r="A42" s="5"/>
      <c r="B42" s="5" t="s">
        <v>28</v>
      </c>
      <c r="C42" s="5"/>
      <c r="D42" s="58">
        <v>70400</v>
      </c>
      <c r="E42" s="58">
        <v>0</v>
      </c>
      <c r="F42" s="58">
        <v>0</v>
      </c>
      <c r="G42" s="58">
        <v>0</v>
      </c>
      <c r="H42" s="58">
        <f t="shared" si="2"/>
        <v>70400</v>
      </c>
    </row>
    <row r="43" spans="1:8" ht="15">
      <c r="A43" s="8"/>
      <c r="C43" s="9"/>
      <c r="D43" s="56"/>
      <c r="E43" s="56"/>
      <c r="F43" s="56"/>
      <c r="G43" s="56"/>
      <c r="H43" s="56"/>
    </row>
    <row r="44" spans="2:8" ht="19.5">
      <c r="B44" s="9"/>
      <c r="C44" s="6" t="s">
        <v>29</v>
      </c>
      <c r="D44" s="59">
        <f>SUM(D37:D42)</f>
        <v>-3997596</v>
      </c>
      <c r="E44" s="59">
        <f>SUM(E37:E42)</f>
        <v>3493473</v>
      </c>
      <c r="F44" s="59">
        <f>SUM(F37:F42)</f>
        <v>270275</v>
      </c>
      <c r="G44" s="59">
        <f>SUM(G37:G42)</f>
        <v>384348</v>
      </c>
      <c r="H44" s="59">
        <f>SUM(H37:H42)</f>
        <v>150500</v>
      </c>
    </row>
    <row r="45" spans="1:8" ht="15" customHeight="1">
      <c r="A45" s="6"/>
      <c r="B45" s="13"/>
      <c r="C45" s="13"/>
      <c r="D45" s="56"/>
      <c r="E45" s="56"/>
      <c r="F45" s="56"/>
      <c r="G45" s="56"/>
      <c r="H45" s="56"/>
    </row>
    <row r="46" spans="2:8" ht="15">
      <c r="B46" s="13"/>
      <c r="C46" s="6" t="s">
        <v>30</v>
      </c>
      <c r="D46" s="53"/>
      <c r="E46" s="57"/>
      <c r="F46" s="53"/>
      <c r="G46" s="53"/>
      <c r="H46" s="53"/>
    </row>
    <row r="47" spans="2:8" ht="15">
      <c r="B47" s="13"/>
      <c r="C47" s="6" t="s">
        <v>31</v>
      </c>
      <c r="D47" s="54"/>
      <c r="E47" s="53">
        <v>-2</v>
      </c>
      <c r="F47" s="53"/>
      <c r="G47" s="54"/>
      <c r="H47" s="54"/>
    </row>
    <row r="48" spans="2:8" ht="15">
      <c r="B48" s="5"/>
      <c r="C48" s="6" t="s">
        <v>32</v>
      </c>
      <c r="D48" s="54">
        <f>+D34+D44</f>
        <v>378462</v>
      </c>
      <c r="E48" s="54">
        <f>+E34+E44</f>
        <v>-2394852</v>
      </c>
      <c r="F48" s="54">
        <f>+F34+F44</f>
        <v>5420</v>
      </c>
      <c r="G48" s="54">
        <f>+G34+G44</f>
        <v>388348</v>
      </c>
      <c r="H48" s="54">
        <f>+H34+H44</f>
        <v>-1622622</v>
      </c>
    </row>
    <row r="49" spans="1:8" ht="15">
      <c r="A49" s="1"/>
      <c r="B49" s="5"/>
      <c r="C49" s="5"/>
      <c r="D49" s="55"/>
      <c r="E49" s="55"/>
      <c r="F49" s="55"/>
      <c r="G49" s="55"/>
      <c r="H49" s="55"/>
    </row>
    <row r="50" spans="1:8" ht="16.5">
      <c r="A50" s="5" t="s">
        <v>73</v>
      </c>
      <c r="B50" s="5"/>
      <c r="C50" s="5"/>
      <c r="D50" s="58">
        <v>16969314</v>
      </c>
      <c r="E50" s="58">
        <v>17149672</v>
      </c>
      <c r="F50" s="58">
        <f>2715546-G50</f>
        <v>671502</v>
      </c>
      <c r="G50" s="58">
        <v>2044044</v>
      </c>
      <c r="H50" s="58">
        <f>SUM(D50:G50)</f>
        <v>36834532</v>
      </c>
    </row>
    <row r="51" spans="1:8" ht="15">
      <c r="A51" s="8"/>
      <c r="C51" s="6"/>
      <c r="D51" s="60"/>
      <c r="E51" s="60"/>
      <c r="F51" s="60"/>
      <c r="G51" s="60"/>
      <c r="H51" s="60"/>
    </row>
    <row r="52" spans="2:8" ht="18.75" customHeight="1">
      <c r="B52" s="5"/>
      <c r="C52" s="6" t="s">
        <v>33</v>
      </c>
      <c r="D52" s="62">
        <f>+D48+D50</f>
        <v>17347776</v>
      </c>
      <c r="E52" s="62">
        <f>+E48+E50</f>
        <v>14754820</v>
      </c>
      <c r="F52" s="62">
        <f>+F48+F50</f>
        <v>676922</v>
      </c>
      <c r="G52" s="62">
        <f>+G48+G50</f>
        <v>2432392</v>
      </c>
      <c r="H52" s="62">
        <f>+H48+H50</f>
        <v>35211910</v>
      </c>
    </row>
    <row r="53" spans="1:8" ht="14.25">
      <c r="A53" s="5"/>
      <c r="B53" s="5"/>
      <c r="C53" s="5"/>
      <c r="D53" s="61"/>
      <c r="E53" s="61"/>
      <c r="F53" s="61"/>
      <c r="G53" s="61"/>
      <c r="H53" s="61"/>
    </row>
    <row r="54" spans="1:8" ht="15.75" customHeight="1">
      <c r="A54" s="18" t="s">
        <v>42</v>
      </c>
      <c r="B54" s="14"/>
      <c r="C54" s="14"/>
      <c r="D54" s="14"/>
      <c r="E54" s="14"/>
      <c r="F54" s="14"/>
      <c r="G54" s="14"/>
      <c r="H54" s="14"/>
    </row>
    <row r="55" spans="1:9" ht="44.25" customHeight="1">
      <c r="A55" s="19"/>
      <c r="B55" s="68" t="s">
        <v>75</v>
      </c>
      <c r="C55" s="69"/>
      <c r="D55" s="69"/>
      <c r="E55" s="69"/>
      <c r="F55" s="69"/>
      <c r="G55" s="69"/>
      <c r="H55" s="69"/>
      <c r="I55" s="20"/>
    </row>
    <row r="56" spans="1:8" ht="15" customHeight="1">
      <c r="A56" s="10"/>
      <c r="B56" s="11"/>
      <c r="C56" s="12"/>
      <c r="D56" s="12"/>
      <c r="E56" s="12"/>
      <c r="F56" s="12"/>
      <c r="G56" s="12"/>
      <c r="H56" s="12"/>
    </row>
    <row r="57" spans="1:8" ht="15">
      <c r="A57" s="15" t="s">
        <v>45</v>
      </c>
      <c r="B57" s="66" t="s">
        <v>37</v>
      </c>
      <c r="C57" s="67"/>
      <c r="D57" s="67"/>
      <c r="E57" s="67"/>
      <c r="F57" s="67"/>
      <c r="G57" s="67"/>
      <c r="H57" s="67"/>
    </row>
    <row r="58" spans="1:8" ht="14.25">
      <c r="A58" s="15"/>
      <c r="B58" s="5"/>
      <c r="H58" s="5"/>
    </row>
    <row r="59" spans="1:8" ht="14.25">
      <c r="A59" s="5" t="s">
        <v>74</v>
      </c>
      <c r="B59" s="5"/>
      <c r="H59" s="5"/>
    </row>
    <row r="60" spans="1:8" ht="14.25">
      <c r="A60" s="5"/>
      <c r="B60" s="5"/>
      <c r="H60" s="5"/>
    </row>
    <row r="61" spans="1:8" ht="14.25">
      <c r="A61" s="5"/>
      <c r="B61" s="5"/>
      <c r="H61" s="5"/>
    </row>
    <row r="62" spans="1:8" ht="14.25">
      <c r="A62" s="5"/>
      <c r="B62" s="5"/>
      <c r="C62" s="5"/>
      <c r="D62" s="5"/>
      <c r="E62" s="5"/>
      <c r="F62" s="5"/>
      <c r="G62" s="5"/>
      <c r="H62" s="5"/>
    </row>
    <row r="63" spans="1:8" ht="14.25">
      <c r="A63" s="5"/>
      <c r="B63" s="5"/>
      <c r="C63" s="5"/>
      <c r="D63" s="5"/>
      <c r="E63" s="5"/>
      <c r="F63" s="5"/>
      <c r="G63" s="5"/>
      <c r="H63" s="5"/>
    </row>
    <row r="64" spans="1:8" ht="14.25">
      <c r="A64" s="5"/>
      <c r="B64" s="5"/>
      <c r="C64" s="5"/>
      <c r="D64" s="5"/>
      <c r="E64" s="5"/>
      <c r="F64" s="5"/>
      <c r="G64" s="5"/>
      <c r="H64" s="5"/>
    </row>
    <row r="65" spans="1:8" ht="14.25">
      <c r="A65" s="5"/>
      <c r="B65" s="5"/>
      <c r="C65" s="5"/>
      <c r="D65" s="5"/>
      <c r="E65" s="5"/>
      <c r="F65" s="5"/>
      <c r="G65" s="5"/>
      <c r="H65" s="5"/>
    </row>
    <row r="66" spans="1:8" ht="14.25">
      <c r="A66" s="5"/>
      <c r="B66" s="5"/>
      <c r="C66" s="5"/>
      <c r="D66" s="5"/>
      <c r="E66" s="5"/>
      <c r="F66" s="5"/>
      <c r="G66" s="5"/>
      <c r="H66" s="5"/>
    </row>
    <row r="67" spans="1:8" ht="14.25">
      <c r="A67" s="5"/>
      <c r="B67" s="5"/>
      <c r="C67" s="5"/>
      <c r="D67" s="5"/>
      <c r="E67" s="5"/>
      <c r="F67" s="5"/>
      <c r="G67" s="5"/>
      <c r="H67" s="5"/>
    </row>
    <row r="68" spans="4:8" ht="14.25">
      <c r="D68" s="5"/>
      <c r="E68" s="5"/>
      <c r="F68" s="5"/>
      <c r="G68" s="5"/>
      <c r="H68" s="5"/>
    </row>
    <row r="69" spans="4:8" ht="14.25">
      <c r="D69" s="5"/>
      <c r="E69" s="5"/>
      <c r="F69" s="5"/>
      <c r="G69" s="5"/>
      <c r="H69" s="5"/>
    </row>
  </sheetData>
  <sheetProtection/>
  <mergeCells count="2">
    <mergeCell ref="B57:H57"/>
    <mergeCell ref="B55:H55"/>
  </mergeCells>
  <printOptions horizontalCentered="1"/>
  <pageMargins left="0.5" right="0.5" top="0.75" bottom="0.75" header="0.5" footer="0.5"/>
  <pageSetup fitToHeight="1" fitToWidth="1" horizontalDpi="300" verticalDpi="300" orientation="portrait" scale="70" r:id="rId1"/>
  <ignoredErrors>
    <ignoredError sqref="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P41" sqref="P41"/>
    </sheetView>
  </sheetViews>
  <sheetFormatPr defaultColWidth="8.77734375" defaultRowHeight="15"/>
  <cols>
    <col min="1" max="1" width="23.21484375" style="26" customWidth="1"/>
    <col min="2" max="5" width="9.6640625" style="26" hidden="1" customWidth="1"/>
    <col min="6" max="16" width="9.6640625" style="26" customWidth="1"/>
    <col min="17" max="16384" width="8.77734375" style="26" customWidth="1"/>
  </cols>
  <sheetData>
    <row r="1" spans="1:14" ht="12">
      <c r="A1" s="21" t="s">
        <v>67</v>
      </c>
      <c r="B1" s="22"/>
      <c r="C1" s="23"/>
      <c r="D1" s="23"/>
      <c r="E1" s="23"/>
      <c r="F1" s="23"/>
      <c r="G1" s="24"/>
      <c r="H1" s="25"/>
      <c r="I1" s="25"/>
      <c r="J1" s="25"/>
      <c r="K1" s="25"/>
      <c r="L1" s="25"/>
      <c r="M1" s="25"/>
      <c r="N1" s="25"/>
    </row>
    <row r="2" spans="1:14" ht="12">
      <c r="A2" s="21" t="s">
        <v>2</v>
      </c>
      <c r="B2" s="22"/>
      <c r="C2" s="23"/>
      <c r="D2" s="23"/>
      <c r="E2" s="25"/>
      <c r="F2" s="25"/>
      <c r="G2" s="27"/>
      <c r="H2" s="25"/>
      <c r="I2" s="25"/>
      <c r="J2" s="25"/>
      <c r="K2" s="28"/>
      <c r="L2" s="29"/>
      <c r="M2" s="30"/>
      <c r="N2" s="25"/>
    </row>
    <row r="3" spans="1:14" ht="12">
      <c r="A3" s="21" t="s">
        <v>68</v>
      </c>
      <c r="B3" s="31"/>
      <c r="C3" s="23"/>
      <c r="D3" s="23"/>
      <c r="E3" s="25"/>
      <c r="F3" s="25"/>
      <c r="G3" s="27"/>
      <c r="H3" s="25"/>
      <c r="I3" s="25"/>
      <c r="J3" s="25"/>
      <c r="K3" s="28"/>
      <c r="L3" s="29"/>
      <c r="M3" s="25"/>
      <c r="N3" s="25"/>
    </row>
    <row r="4" spans="1:14" ht="12">
      <c r="A4" s="32"/>
      <c r="B4" s="33"/>
      <c r="C4" s="23"/>
      <c r="D4" s="23"/>
      <c r="E4" s="23"/>
      <c r="F4" s="23"/>
      <c r="G4" s="24"/>
      <c r="H4" s="25"/>
      <c r="I4" s="25"/>
      <c r="J4" s="25"/>
      <c r="K4" s="25"/>
      <c r="L4" s="25"/>
      <c r="M4" s="25"/>
      <c r="N4" s="25"/>
    </row>
    <row r="5" spans="1:14" ht="12">
      <c r="A5" s="21"/>
      <c r="B5" s="22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</row>
    <row r="6" spans="1:16" ht="12">
      <c r="A6" s="34"/>
      <c r="B6" s="35"/>
      <c r="C6" s="35"/>
      <c r="D6" s="35"/>
      <c r="E6" s="35"/>
      <c r="F6" s="36"/>
      <c r="G6" s="25"/>
      <c r="H6" s="25"/>
      <c r="I6" s="25"/>
      <c r="J6" s="25"/>
      <c r="K6" s="25"/>
      <c r="L6" s="25"/>
      <c r="N6" s="37" t="s">
        <v>46</v>
      </c>
      <c r="O6" s="37" t="s">
        <v>69</v>
      </c>
      <c r="P6" s="37" t="s">
        <v>46</v>
      </c>
    </row>
    <row r="7" spans="1:16" ht="12.75" thickBot="1">
      <c r="A7" s="38"/>
      <c r="B7" s="39">
        <v>2003</v>
      </c>
      <c r="C7" s="39">
        <v>2004</v>
      </c>
      <c r="D7" s="39">
        <v>2006</v>
      </c>
      <c r="E7" s="63">
        <v>2010</v>
      </c>
      <c r="F7" s="63">
        <v>2011</v>
      </c>
      <c r="G7" s="63">
        <v>2012</v>
      </c>
      <c r="H7" s="63">
        <v>2013</v>
      </c>
      <c r="I7" s="63">
        <v>2014</v>
      </c>
      <c r="J7" s="63">
        <v>2015</v>
      </c>
      <c r="K7" s="63">
        <v>2016</v>
      </c>
      <c r="L7" s="63">
        <v>2017</v>
      </c>
      <c r="M7" s="63">
        <v>2018</v>
      </c>
      <c r="N7" s="63">
        <v>2019</v>
      </c>
      <c r="O7" s="63">
        <v>2019</v>
      </c>
      <c r="P7" s="63">
        <v>2020</v>
      </c>
    </row>
    <row r="8" spans="1:16" ht="12">
      <c r="A8" s="40" t="s">
        <v>13</v>
      </c>
      <c r="B8" s="41"/>
      <c r="C8" s="41"/>
      <c r="D8" s="25"/>
      <c r="E8" s="25"/>
      <c r="F8" s="41"/>
      <c r="G8" s="41"/>
      <c r="H8" s="41"/>
      <c r="I8" s="41"/>
      <c r="J8" s="41"/>
      <c r="L8" s="41"/>
      <c r="M8" s="64" t="s">
        <v>71</v>
      </c>
      <c r="N8" s="64" t="s">
        <v>46</v>
      </c>
      <c r="O8" s="64" t="s">
        <v>69</v>
      </c>
      <c r="P8" s="65" t="s">
        <v>46</v>
      </c>
    </row>
    <row r="9" spans="1:16" ht="12">
      <c r="A9" s="41" t="s">
        <v>47</v>
      </c>
      <c r="B9" s="42">
        <v>8422094</v>
      </c>
      <c r="C9" s="43">
        <v>10244362</v>
      </c>
      <c r="D9" s="43">
        <v>11094902</v>
      </c>
      <c r="E9" s="43">
        <v>14322580</v>
      </c>
      <c r="F9" s="43">
        <v>13890843</v>
      </c>
      <c r="G9" s="43">
        <v>13873635</v>
      </c>
      <c r="H9" s="43">
        <v>13512485</v>
      </c>
      <c r="I9" s="43">
        <v>13867794</v>
      </c>
      <c r="J9" s="43">
        <v>13994315</v>
      </c>
      <c r="K9" s="44">
        <v>14443548</v>
      </c>
      <c r="L9" s="43">
        <v>15155623</v>
      </c>
      <c r="M9" s="43">
        <v>15570510</v>
      </c>
      <c r="N9" s="43">
        <v>15927000</v>
      </c>
      <c r="O9" s="43">
        <v>16149000</v>
      </c>
      <c r="P9" s="43">
        <v>16629000</v>
      </c>
    </row>
    <row r="10" spans="1:16" ht="12">
      <c r="A10" s="41" t="s">
        <v>48</v>
      </c>
      <c r="B10" s="45">
        <v>5701970</v>
      </c>
      <c r="C10" s="46">
        <v>6086944</v>
      </c>
      <c r="D10" s="46">
        <v>6534289</v>
      </c>
      <c r="E10" s="46">
        <v>7854903</v>
      </c>
      <c r="F10" s="46">
        <v>8476522</v>
      </c>
      <c r="G10" s="46">
        <v>9112494</v>
      </c>
      <c r="H10" s="46">
        <v>9578337</v>
      </c>
      <c r="I10" s="46">
        <v>9808223</v>
      </c>
      <c r="J10" s="46">
        <v>10158557</v>
      </c>
      <c r="K10" s="47">
        <v>10285530</v>
      </c>
      <c r="L10" s="46">
        <v>10656090</v>
      </c>
      <c r="M10" s="46">
        <v>10703490</v>
      </c>
      <c r="N10" s="46">
        <v>11023000</v>
      </c>
      <c r="O10" s="46">
        <v>10716000</v>
      </c>
      <c r="P10" s="46">
        <v>10781000</v>
      </c>
    </row>
    <row r="11" spans="1:16" ht="12">
      <c r="A11" s="41" t="s">
        <v>49</v>
      </c>
      <c r="B11" s="45">
        <v>905432</v>
      </c>
      <c r="C11" s="45">
        <v>926454</v>
      </c>
      <c r="D11" s="45">
        <v>939127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</row>
    <row r="12" spans="1:16" ht="12">
      <c r="A12" s="41" t="s">
        <v>50</v>
      </c>
      <c r="B12" s="45">
        <v>941086</v>
      </c>
      <c r="C12" s="45">
        <v>953228</v>
      </c>
      <c r="D12" s="45">
        <v>992143</v>
      </c>
      <c r="E12" s="45">
        <v>1450440</v>
      </c>
      <c r="F12" s="45">
        <v>1460206</v>
      </c>
      <c r="G12" s="45">
        <v>1365487</v>
      </c>
      <c r="H12" s="45">
        <v>1284421</v>
      </c>
      <c r="I12" s="45">
        <v>1288163</v>
      </c>
      <c r="J12" s="45">
        <v>1325088</v>
      </c>
      <c r="K12" s="45">
        <v>1283444</v>
      </c>
      <c r="L12" s="45">
        <v>1253385</v>
      </c>
      <c r="M12" s="45">
        <v>1266010</v>
      </c>
      <c r="N12" s="45">
        <v>1266000</v>
      </c>
      <c r="O12" s="45">
        <v>1362000</v>
      </c>
      <c r="P12" s="45">
        <v>1362000</v>
      </c>
    </row>
    <row r="13" spans="1:16" ht="12">
      <c r="A13" s="41" t="s">
        <v>51</v>
      </c>
      <c r="B13" s="45">
        <v>1054267</v>
      </c>
      <c r="C13" s="45">
        <v>1076449</v>
      </c>
      <c r="D13" s="45">
        <v>1108807</v>
      </c>
      <c r="E13" s="45">
        <v>1047869</v>
      </c>
      <c r="F13" s="45">
        <v>1079079</v>
      </c>
      <c r="G13" s="45">
        <v>1152424</v>
      </c>
      <c r="H13" s="45">
        <v>1208485</v>
      </c>
      <c r="I13" s="45">
        <v>1217199</v>
      </c>
      <c r="J13" s="45">
        <v>1306732</v>
      </c>
      <c r="K13" s="45">
        <v>1392583</v>
      </c>
      <c r="L13" s="45">
        <v>1382497</v>
      </c>
      <c r="M13" s="45">
        <v>1286922</v>
      </c>
      <c r="N13" s="45">
        <v>1376957</v>
      </c>
      <c r="O13" s="45">
        <v>1281000</v>
      </c>
      <c r="P13" s="45">
        <v>1294000</v>
      </c>
    </row>
    <row r="14" spans="1:16" ht="12">
      <c r="A14" s="41" t="s">
        <v>52</v>
      </c>
      <c r="B14" s="45">
        <v>351477</v>
      </c>
      <c r="C14" s="45">
        <v>425985</v>
      </c>
      <c r="D14" s="45">
        <v>460216</v>
      </c>
      <c r="E14" s="45">
        <v>590899</v>
      </c>
      <c r="F14" s="45">
        <v>572584</v>
      </c>
      <c r="G14" s="45">
        <v>575000</v>
      </c>
      <c r="H14" s="45">
        <v>565066</v>
      </c>
      <c r="I14" s="45">
        <v>550686</v>
      </c>
      <c r="J14" s="45">
        <v>596475</v>
      </c>
      <c r="K14" s="45">
        <v>604774</v>
      </c>
      <c r="L14" s="45">
        <v>627182</v>
      </c>
      <c r="M14" s="45">
        <v>646115</v>
      </c>
      <c r="N14" s="45">
        <v>647000</v>
      </c>
      <c r="O14" s="45">
        <v>647000</v>
      </c>
      <c r="P14" s="45">
        <v>647000</v>
      </c>
    </row>
    <row r="15" spans="1:16" ht="14.25">
      <c r="A15" s="41" t="s">
        <v>53</v>
      </c>
      <c r="B15" s="48">
        <v>974690</v>
      </c>
      <c r="C15" s="48">
        <v>1072439</v>
      </c>
      <c r="D15" s="48">
        <v>1053130</v>
      </c>
      <c r="E15" s="48">
        <v>1016068</v>
      </c>
      <c r="F15" s="48">
        <v>903688</v>
      </c>
      <c r="G15" s="48">
        <v>1030681</v>
      </c>
      <c r="H15" s="48">
        <v>1038515</v>
      </c>
      <c r="I15" s="48">
        <v>1127178</v>
      </c>
      <c r="J15" s="48">
        <v>1238322</v>
      </c>
      <c r="K15" s="48">
        <v>1506051</v>
      </c>
      <c r="L15" s="48">
        <v>1810442</v>
      </c>
      <c r="M15" s="48">
        <v>2069422</v>
      </c>
      <c r="N15" s="48">
        <v>2154300</v>
      </c>
      <c r="O15" s="48">
        <v>2494931</v>
      </c>
      <c r="P15" s="48">
        <v>2447400</v>
      </c>
    </row>
    <row r="16" spans="1:16" ht="12">
      <c r="A16" s="49" t="s">
        <v>54</v>
      </c>
      <c r="B16" s="45">
        <v>18351016</v>
      </c>
      <c r="C16" s="45">
        <v>20785861</v>
      </c>
      <c r="D16" s="45">
        <v>22182614</v>
      </c>
      <c r="E16" s="45">
        <f aca="true" t="shared" si="0" ref="E16:N16">SUM(E9:E15)</f>
        <v>26282759</v>
      </c>
      <c r="F16" s="45">
        <f t="shared" si="0"/>
        <v>26382922</v>
      </c>
      <c r="G16" s="45">
        <f t="shared" si="0"/>
        <v>27109721</v>
      </c>
      <c r="H16" s="45">
        <f t="shared" si="0"/>
        <v>27187309</v>
      </c>
      <c r="I16" s="45">
        <f t="shared" si="0"/>
        <v>27859243</v>
      </c>
      <c r="J16" s="45">
        <f t="shared" si="0"/>
        <v>28619489</v>
      </c>
      <c r="K16" s="45">
        <f t="shared" si="0"/>
        <v>29515930</v>
      </c>
      <c r="L16" s="45">
        <f t="shared" si="0"/>
        <v>30885219</v>
      </c>
      <c r="M16" s="45">
        <f t="shared" si="0"/>
        <v>31542469</v>
      </c>
      <c r="N16" s="45">
        <f t="shared" si="0"/>
        <v>32394257</v>
      </c>
      <c r="O16" s="45">
        <f>SUM(O9:O15)</f>
        <v>32649931</v>
      </c>
      <c r="P16" s="45">
        <f>SUM(P9:P15)</f>
        <v>33160400</v>
      </c>
    </row>
    <row r="17" spans="1:16" ht="12">
      <c r="A17" s="4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2">
      <c r="A18" s="40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2">
      <c r="A19" s="41" t="s">
        <v>55</v>
      </c>
      <c r="B19" s="45">
        <v>1567743</v>
      </c>
      <c r="C19" s="45">
        <v>1647641</v>
      </c>
      <c r="D19" s="45">
        <v>1756226</v>
      </c>
      <c r="E19" s="45">
        <v>2130822</v>
      </c>
      <c r="F19" s="45">
        <v>2165612</v>
      </c>
      <c r="G19" s="45">
        <v>2223912</v>
      </c>
      <c r="H19" s="45">
        <v>2492623</v>
      </c>
      <c r="I19" s="45">
        <v>2531307</v>
      </c>
      <c r="J19" s="45">
        <v>2679512</v>
      </c>
      <c r="K19" s="45">
        <v>2815615</v>
      </c>
      <c r="L19" s="45">
        <v>3046371</v>
      </c>
      <c r="M19" s="45">
        <v>2991535</v>
      </c>
      <c r="N19" s="45">
        <v>3138000</v>
      </c>
      <c r="O19" s="45">
        <v>2963000</v>
      </c>
      <c r="P19" s="45">
        <v>2967000</v>
      </c>
    </row>
    <row r="20" spans="1:16" ht="12">
      <c r="A20" s="41" t="s">
        <v>56</v>
      </c>
      <c r="B20" s="45">
        <v>413416</v>
      </c>
      <c r="C20" s="45">
        <v>667971</v>
      </c>
      <c r="D20" s="45">
        <v>519277</v>
      </c>
      <c r="E20" s="45">
        <v>624309</v>
      </c>
      <c r="F20" s="45">
        <v>753444</v>
      </c>
      <c r="G20" s="45">
        <v>800820</v>
      </c>
      <c r="H20" s="45">
        <v>1100204</v>
      </c>
      <c r="I20" s="45">
        <v>1347583</v>
      </c>
      <c r="J20" s="45">
        <v>1143394</v>
      </c>
      <c r="K20" s="45">
        <v>1119259</v>
      </c>
      <c r="L20" s="45">
        <v>1076879</v>
      </c>
      <c r="M20" s="45">
        <v>1160304</v>
      </c>
      <c r="N20" s="45">
        <v>1197000</v>
      </c>
      <c r="O20" s="45">
        <v>1280000</v>
      </c>
      <c r="P20" s="45">
        <v>1280000</v>
      </c>
    </row>
    <row r="21" spans="1:16" ht="12">
      <c r="A21" s="41" t="s">
        <v>57</v>
      </c>
      <c r="B21" s="45">
        <v>223181</v>
      </c>
      <c r="C21" s="45">
        <v>245986</v>
      </c>
      <c r="D21" s="45">
        <v>257695</v>
      </c>
      <c r="E21" s="45">
        <v>347757</v>
      </c>
      <c r="F21" s="45">
        <v>352964</v>
      </c>
      <c r="G21" s="45">
        <v>391701</v>
      </c>
      <c r="H21" s="45">
        <v>424912</v>
      </c>
      <c r="I21" s="45">
        <v>389500</v>
      </c>
      <c r="J21" s="45">
        <v>423068</v>
      </c>
      <c r="K21" s="45">
        <v>432600</v>
      </c>
      <c r="L21" s="45">
        <v>412824</v>
      </c>
      <c r="M21" s="45">
        <v>396782</v>
      </c>
      <c r="N21" s="45">
        <v>400000</v>
      </c>
      <c r="O21" s="45">
        <v>400000</v>
      </c>
      <c r="P21" s="45">
        <v>400000</v>
      </c>
    </row>
    <row r="22" spans="1:16" ht="12">
      <c r="A22" s="41" t="s">
        <v>58</v>
      </c>
      <c r="B22" s="45">
        <v>124717</v>
      </c>
      <c r="C22" s="45">
        <v>115220</v>
      </c>
      <c r="D22" s="45">
        <v>123202</v>
      </c>
      <c r="E22" s="45">
        <v>159242</v>
      </c>
      <c r="F22" s="45">
        <v>207939</v>
      </c>
      <c r="G22" s="45">
        <v>216090</v>
      </c>
      <c r="H22" s="45">
        <v>216839</v>
      </c>
      <c r="I22" s="45">
        <v>192875</v>
      </c>
      <c r="J22" s="45">
        <v>215518</v>
      </c>
      <c r="K22" s="45">
        <v>208099</v>
      </c>
      <c r="L22" s="45">
        <v>254138</v>
      </c>
      <c r="M22" s="45">
        <v>219051</v>
      </c>
      <c r="N22" s="45">
        <v>219000</v>
      </c>
      <c r="O22" s="45">
        <v>238000</v>
      </c>
      <c r="P22" s="45">
        <v>238000</v>
      </c>
    </row>
    <row r="23" spans="1:16" ht="12">
      <c r="A23" s="41" t="s">
        <v>53</v>
      </c>
      <c r="B23" s="50">
        <v>51380</v>
      </c>
      <c r="C23" s="50">
        <v>55717</v>
      </c>
      <c r="D23" s="50">
        <v>55535</v>
      </c>
      <c r="E23" s="50">
        <v>64720</v>
      </c>
      <c r="F23" s="50">
        <v>60310</v>
      </c>
      <c r="G23" s="50">
        <v>61928</v>
      </c>
      <c r="H23" s="50">
        <v>62115</v>
      </c>
      <c r="I23" s="50">
        <v>65154</v>
      </c>
      <c r="J23" s="50">
        <v>63674</v>
      </c>
      <c r="K23" s="50">
        <v>65373</v>
      </c>
      <c r="L23" s="50">
        <v>65909</v>
      </c>
      <c r="M23" s="50">
        <v>66127</v>
      </c>
      <c r="N23" s="50">
        <v>64680</v>
      </c>
      <c r="O23" s="50">
        <v>68840</v>
      </c>
      <c r="P23" s="50">
        <v>68840</v>
      </c>
    </row>
    <row r="24" spans="1:16" ht="12">
      <c r="A24" s="49" t="s">
        <v>59</v>
      </c>
      <c r="B24" s="45">
        <v>2380437</v>
      </c>
      <c r="C24" s="45">
        <v>2732535</v>
      </c>
      <c r="D24" s="45">
        <v>2711935</v>
      </c>
      <c r="E24" s="45">
        <f aca="true" t="shared" si="1" ref="E24:N24">SUM(E19:E23)</f>
        <v>3326850</v>
      </c>
      <c r="F24" s="45">
        <f t="shared" si="1"/>
        <v>3540269</v>
      </c>
      <c r="G24" s="45">
        <f t="shared" si="1"/>
        <v>3694451</v>
      </c>
      <c r="H24" s="45">
        <f t="shared" si="1"/>
        <v>4296693</v>
      </c>
      <c r="I24" s="45">
        <f t="shared" si="1"/>
        <v>4526419</v>
      </c>
      <c r="J24" s="45">
        <f t="shared" si="1"/>
        <v>4525166</v>
      </c>
      <c r="K24" s="45">
        <f t="shared" si="1"/>
        <v>4640946</v>
      </c>
      <c r="L24" s="45">
        <f t="shared" si="1"/>
        <v>4856121</v>
      </c>
      <c r="M24" s="45">
        <f t="shared" si="1"/>
        <v>4833799</v>
      </c>
      <c r="N24" s="45">
        <f t="shared" si="1"/>
        <v>5018680</v>
      </c>
      <c r="O24" s="45">
        <f>SUM(O19:O23)</f>
        <v>4949840</v>
      </c>
      <c r="P24" s="45">
        <f>SUM(P19:P23)</f>
        <v>4953840</v>
      </c>
    </row>
    <row r="25" spans="1:16" ht="12">
      <c r="A25" s="4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2">
      <c r="A26" s="40" t="s">
        <v>15</v>
      </c>
      <c r="B26" s="45">
        <v>37248</v>
      </c>
      <c r="C26" s="45">
        <v>40430</v>
      </c>
      <c r="D26" s="45">
        <v>41736</v>
      </c>
      <c r="E26" s="45">
        <v>82826</v>
      </c>
      <c r="F26" s="45">
        <v>84874</v>
      </c>
      <c r="G26" s="45">
        <v>85613</v>
      </c>
      <c r="H26" s="45">
        <v>84547</v>
      </c>
      <c r="I26" s="45">
        <v>85443</v>
      </c>
      <c r="J26" s="45">
        <v>92199</v>
      </c>
      <c r="K26" s="45">
        <v>92199</v>
      </c>
      <c r="L26" s="45">
        <v>185943</v>
      </c>
      <c r="M26" s="45">
        <v>189926</v>
      </c>
      <c r="N26" s="45">
        <v>199790</v>
      </c>
      <c r="O26" s="45">
        <v>236069</v>
      </c>
      <c r="P26" s="45">
        <v>558363</v>
      </c>
    </row>
    <row r="27" spans="1:16" ht="12">
      <c r="A27" s="4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2">
      <c r="A28" s="40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">
      <c r="A29" s="41" t="s">
        <v>60</v>
      </c>
      <c r="B29" s="45">
        <v>1443383</v>
      </c>
      <c r="C29" s="45">
        <v>1526500</v>
      </c>
      <c r="D29" s="45">
        <v>1573788</v>
      </c>
      <c r="E29" s="45">
        <v>34062</v>
      </c>
      <c r="F29" s="45">
        <v>32436</v>
      </c>
      <c r="G29" s="45">
        <v>39235</v>
      </c>
      <c r="H29" s="45">
        <v>35589</v>
      </c>
      <c r="I29" s="45">
        <v>34086</v>
      </c>
      <c r="J29" s="45">
        <v>33890</v>
      </c>
      <c r="K29" s="45">
        <v>29175</v>
      </c>
      <c r="L29" s="45">
        <v>30977</v>
      </c>
      <c r="M29" s="45">
        <v>29948</v>
      </c>
      <c r="N29" s="45">
        <v>30000</v>
      </c>
      <c r="O29" s="45">
        <v>32000</v>
      </c>
      <c r="P29" s="45">
        <v>32000</v>
      </c>
    </row>
    <row r="30" spans="1:16" ht="12">
      <c r="A30" s="41" t="s">
        <v>53</v>
      </c>
      <c r="B30" s="50">
        <v>508902</v>
      </c>
      <c r="C30" s="50">
        <v>481656</v>
      </c>
      <c r="D30" s="50">
        <v>486567</v>
      </c>
      <c r="E30" s="50">
        <v>591636</v>
      </c>
      <c r="F30" s="50">
        <v>619716</v>
      </c>
      <c r="G30" s="50">
        <v>714561</v>
      </c>
      <c r="H30" s="50">
        <v>693408</v>
      </c>
      <c r="I30" s="50">
        <v>730347</v>
      </c>
      <c r="J30" s="50">
        <v>695790</v>
      </c>
      <c r="K30" s="50">
        <v>688534</v>
      </c>
      <c r="L30" s="50">
        <v>678795</v>
      </c>
      <c r="M30" s="50">
        <v>628736</v>
      </c>
      <c r="N30" s="50">
        <v>729947</v>
      </c>
      <c r="O30" s="50">
        <v>723829</v>
      </c>
      <c r="P30" s="50">
        <v>707275</v>
      </c>
    </row>
    <row r="31" spans="1:16" ht="12">
      <c r="A31" s="49" t="s">
        <v>61</v>
      </c>
      <c r="B31" s="45">
        <v>1952285</v>
      </c>
      <c r="C31" s="45">
        <v>2008156</v>
      </c>
      <c r="D31" s="45">
        <v>2060355</v>
      </c>
      <c r="E31" s="45">
        <f aca="true" t="shared" si="2" ref="E31:N31">SUM(E29:E30)</f>
        <v>625698</v>
      </c>
      <c r="F31" s="45">
        <f t="shared" si="2"/>
        <v>652152</v>
      </c>
      <c r="G31" s="45">
        <f t="shared" si="2"/>
        <v>753796</v>
      </c>
      <c r="H31" s="45">
        <f t="shared" si="2"/>
        <v>728997</v>
      </c>
      <c r="I31" s="45">
        <f t="shared" si="2"/>
        <v>764433</v>
      </c>
      <c r="J31" s="45">
        <f t="shared" si="2"/>
        <v>729680</v>
      </c>
      <c r="K31" s="45">
        <f t="shared" si="2"/>
        <v>717709</v>
      </c>
      <c r="L31" s="45">
        <f t="shared" si="2"/>
        <v>709772</v>
      </c>
      <c r="M31" s="45">
        <f t="shared" si="2"/>
        <v>658684</v>
      </c>
      <c r="N31" s="45">
        <f t="shared" si="2"/>
        <v>759947</v>
      </c>
      <c r="O31" s="45">
        <f>SUM(O29:O30)</f>
        <v>755829</v>
      </c>
      <c r="P31" s="45">
        <f>SUM(P29:P30)</f>
        <v>739275</v>
      </c>
    </row>
    <row r="32" spans="1:16" ht="12">
      <c r="A32" s="4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2">
      <c r="A33" s="40" t="s">
        <v>62</v>
      </c>
      <c r="B33" s="45">
        <v>364031</v>
      </c>
      <c r="C33" s="45">
        <v>496457</v>
      </c>
      <c r="D33" s="45">
        <v>587397</v>
      </c>
      <c r="E33" s="45">
        <v>514542</v>
      </c>
      <c r="F33" s="45">
        <v>529522</v>
      </c>
      <c r="G33" s="45">
        <v>446682</v>
      </c>
      <c r="H33" s="45">
        <v>559465</v>
      </c>
      <c r="I33" s="45">
        <v>577844</v>
      </c>
      <c r="J33" s="45">
        <v>643492</v>
      </c>
      <c r="K33" s="45">
        <v>575406</v>
      </c>
      <c r="L33" s="45">
        <v>586293</v>
      </c>
      <c r="M33" s="45">
        <v>514978</v>
      </c>
      <c r="N33" s="45">
        <v>534700</v>
      </c>
      <c r="O33" s="45">
        <v>454800</v>
      </c>
      <c r="P33" s="45">
        <v>454000</v>
      </c>
    </row>
    <row r="34" spans="1:16" ht="12">
      <c r="A34" s="4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2">
      <c r="A35" s="40" t="s">
        <v>18</v>
      </c>
      <c r="B35" s="45">
        <v>32748</v>
      </c>
      <c r="C35" s="45">
        <v>172338</v>
      </c>
      <c r="D35" s="45">
        <v>1907290</v>
      </c>
      <c r="E35" s="45">
        <v>19708</v>
      </c>
      <c r="F35" s="45">
        <v>282423</v>
      </c>
      <c r="G35" s="45">
        <v>12062</v>
      </c>
      <c r="H35" s="45">
        <v>15755</v>
      </c>
      <c r="I35" s="45">
        <v>100187</v>
      </c>
      <c r="J35" s="45">
        <v>53653</v>
      </c>
      <c r="K35" s="45">
        <v>18438</v>
      </c>
      <c r="L35" s="45">
        <v>111679</v>
      </c>
      <c r="M35" s="45">
        <v>29486</v>
      </c>
      <c r="N35" s="45">
        <v>13068</v>
      </c>
      <c r="O35" s="45">
        <v>92272</v>
      </c>
      <c r="P35" s="45">
        <v>33492</v>
      </c>
    </row>
    <row r="36" spans="1:16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">
      <c r="A37" s="40" t="s">
        <v>63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2">
      <c r="A38" s="41" t="s">
        <v>64</v>
      </c>
      <c r="B38" s="45">
        <v>235998</v>
      </c>
      <c r="C38" s="45">
        <v>126245</v>
      </c>
      <c r="D38" s="45">
        <v>141783</v>
      </c>
      <c r="E38" s="45">
        <v>207214</v>
      </c>
      <c r="F38" s="45">
        <v>131706</v>
      </c>
      <c r="G38" s="45">
        <v>19888</v>
      </c>
      <c r="H38" s="45">
        <v>138162</v>
      </c>
      <c r="I38" s="45">
        <v>69522</v>
      </c>
      <c r="J38" s="45">
        <v>150668</v>
      </c>
      <c r="K38" s="45">
        <v>170543</v>
      </c>
      <c r="L38" s="45">
        <v>109328</v>
      </c>
      <c r="M38" s="45">
        <v>183834</v>
      </c>
      <c r="N38" s="45">
        <v>145880</v>
      </c>
      <c r="O38" s="45">
        <v>475500</v>
      </c>
      <c r="P38" s="45">
        <v>308700</v>
      </c>
    </row>
    <row r="39" spans="1:16" ht="12">
      <c r="A39" s="41" t="s">
        <v>53</v>
      </c>
      <c r="B39" s="50">
        <v>245403</v>
      </c>
      <c r="C39" s="50">
        <v>241746</v>
      </c>
      <c r="D39" s="50">
        <v>247971</v>
      </c>
      <c r="E39" s="50">
        <v>254173</v>
      </c>
      <c r="F39" s="50">
        <v>300657</v>
      </c>
      <c r="G39" s="50">
        <v>458142</v>
      </c>
      <c r="H39" s="50">
        <v>439492</v>
      </c>
      <c r="I39" s="50">
        <v>311374</v>
      </c>
      <c r="J39" s="50">
        <v>296044</v>
      </c>
      <c r="K39" s="50">
        <v>316717</v>
      </c>
      <c r="L39" s="50">
        <v>269692</v>
      </c>
      <c r="M39" s="50">
        <v>363255</v>
      </c>
      <c r="N39" s="50">
        <v>301000</v>
      </c>
      <c r="O39" s="50">
        <v>311500</v>
      </c>
      <c r="P39" s="50">
        <v>311500</v>
      </c>
    </row>
    <row r="40" spans="1:16" ht="12">
      <c r="A40" s="49" t="s">
        <v>65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">
      <c r="A41" s="49" t="s">
        <v>66</v>
      </c>
      <c r="B41" s="50">
        <v>481401</v>
      </c>
      <c r="C41" s="50">
        <v>367991</v>
      </c>
      <c r="D41" s="50">
        <v>389754</v>
      </c>
      <c r="E41" s="50">
        <f aca="true" t="shared" si="3" ref="E41:N41">SUM(E38:E39)</f>
        <v>461387</v>
      </c>
      <c r="F41" s="50">
        <f t="shared" si="3"/>
        <v>432363</v>
      </c>
      <c r="G41" s="50">
        <f t="shared" si="3"/>
        <v>478030</v>
      </c>
      <c r="H41" s="50">
        <f t="shared" si="3"/>
        <v>577654</v>
      </c>
      <c r="I41" s="50">
        <f t="shared" si="3"/>
        <v>380896</v>
      </c>
      <c r="J41" s="50">
        <f t="shared" si="3"/>
        <v>446712</v>
      </c>
      <c r="K41" s="50">
        <f t="shared" si="3"/>
        <v>487260</v>
      </c>
      <c r="L41" s="50">
        <f t="shared" si="3"/>
        <v>379020</v>
      </c>
      <c r="M41" s="50">
        <f t="shared" si="3"/>
        <v>547089</v>
      </c>
      <c r="N41" s="50">
        <f t="shared" si="3"/>
        <v>446880</v>
      </c>
      <c r="O41" s="50">
        <f>SUM(O38:O39)</f>
        <v>787000</v>
      </c>
      <c r="P41" s="50">
        <f>SUM(P38:P39)</f>
        <v>620200</v>
      </c>
    </row>
    <row r="42" spans="1:16" ht="12">
      <c r="A42" s="4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4.25">
      <c r="A43" s="49" t="s">
        <v>70</v>
      </c>
      <c r="B43" s="51">
        <v>23599166</v>
      </c>
      <c r="C43" s="51">
        <v>26603768</v>
      </c>
      <c r="D43" s="51">
        <v>29881081</v>
      </c>
      <c r="E43" s="51">
        <f aca="true" t="shared" si="4" ref="E43:N43">SUM(E16,E24,E31,E33,E35,E41,E26)</f>
        <v>31313770</v>
      </c>
      <c r="F43" s="51">
        <f t="shared" si="4"/>
        <v>31904525</v>
      </c>
      <c r="G43" s="51">
        <f t="shared" si="4"/>
        <v>32580355</v>
      </c>
      <c r="H43" s="51">
        <f t="shared" si="4"/>
        <v>33450420</v>
      </c>
      <c r="I43" s="51">
        <f t="shared" si="4"/>
        <v>34294465</v>
      </c>
      <c r="J43" s="51">
        <f t="shared" si="4"/>
        <v>35110391</v>
      </c>
      <c r="K43" s="51">
        <f t="shared" si="4"/>
        <v>36047888</v>
      </c>
      <c r="L43" s="51">
        <f t="shared" si="4"/>
        <v>37714047</v>
      </c>
      <c r="M43" s="51">
        <f t="shared" si="4"/>
        <v>38316431</v>
      </c>
      <c r="N43" s="51">
        <f t="shared" si="4"/>
        <v>39367322</v>
      </c>
      <c r="O43" s="51">
        <f>SUM(O16,O24,O31,O33,O35,O41,O26)</f>
        <v>39925741</v>
      </c>
      <c r="P43" s="51">
        <f>SUM(P16,P24,P31,P33,P35,P41,P26)</f>
        <v>40519570</v>
      </c>
    </row>
    <row r="44" spans="1:14" ht="12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3"/>
      <c r="M44" s="43"/>
      <c r="N44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Boone</dc:creator>
  <cp:keywords/>
  <dc:description/>
  <cp:lastModifiedBy>Steve Boone</cp:lastModifiedBy>
  <cp:lastPrinted>2016-09-07T16:54:58Z</cp:lastPrinted>
  <dcterms:created xsi:type="dcterms:W3CDTF">2006-09-20T15:30:37Z</dcterms:created>
  <dcterms:modified xsi:type="dcterms:W3CDTF">2020-06-05T18:41:42Z</dcterms:modified>
  <cp:category/>
  <cp:version/>
  <cp:contentType/>
  <cp:contentStatus/>
</cp:coreProperties>
</file>